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ngstonSSD\Desktop\Spjald\BB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C14" i="1"/>
  <c r="C15" i="1"/>
  <c r="E27" i="1" l="1"/>
  <c r="F27" i="1" s="1"/>
  <c r="C27" i="1"/>
  <c r="H27" i="1" l="1"/>
  <c r="H22" i="1"/>
  <c r="H23" i="1"/>
  <c r="H24" i="1"/>
  <c r="H25" i="1"/>
  <c r="H26" i="1"/>
  <c r="H28" i="1"/>
  <c r="E8" i="1" l="1"/>
  <c r="E9" i="1" s="1"/>
  <c r="E10" i="1" s="1"/>
  <c r="E11" i="1" s="1"/>
  <c r="E12" i="1" s="1"/>
  <c r="E13" i="1" l="1"/>
  <c r="G6" i="1"/>
  <c r="H6" i="1" s="1"/>
  <c r="B28" i="1"/>
  <c r="C28" i="1" s="1"/>
  <c r="D28" i="1" s="1"/>
  <c r="C26" i="1"/>
  <c r="C25" i="1"/>
  <c r="C24" i="1"/>
  <c r="F23" i="1"/>
  <c r="E23" i="1"/>
  <c r="E24" i="1" s="1"/>
  <c r="C23" i="1"/>
  <c r="E15" i="1" l="1"/>
  <c r="G14" i="1"/>
  <c r="E25" i="1"/>
  <c r="F24" i="1"/>
  <c r="E26" i="1" l="1"/>
  <c r="E28" i="1" s="1"/>
  <c r="F25" i="1"/>
  <c r="F28" i="1" l="1"/>
  <c r="F26" i="1"/>
  <c r="C13" i="1" l="1"/>
  <c r="C16" i="1"/>
  <c r="D16" i="1" s="1"/>
  <c r="C10" i="1" l="1"/>
  <c r="C8" i="1" l="1"/>
  <c r="C9" i="1"/>
  <c r="G7" i="1"/>
  <c r="H7" i="1" s="1"/>
  <c r="C12" i="1"/>
  <c r="C11" i="1"/>
  <c r="G13" i="1" l="1"/>
  <c r="F14" i="1" s="1"/>
  <c r="G8" i="1"/>
  <c r="F8" i="1" s="1"/>
  <c r="H8" i="1" s="1"/>
  <c r="G9" i="1"/>
  <c r="F9" i="1" l="1"/>
  <c r="H9" i="1" s="1"/>
  <c r="E16" i="1" s="1"/>
  <c r="G10" i="1"/>
  <c r="F10" i="1" s="1"/>
  <c r="H10" i="1" s="1"/>
  <c r="G12" i="1"/>
  <c r="H14" i="1" s="1"/>
  <c r="G11" i="1"/>
  <c r="F11" i="1" s="1"/>
  <c r="H11" i="1" s="1"/>
  <c r="G15" i="1" l="1"/>
  <c r="F13" i="1"/>
  <c r="H13" i="1" s="1"/>
  <c r="F12" i="1"/>
  <c r="H12" i="1" s="1"/>
  <c r="F15" i="1" l="1"/>
  <c r="H15" i="1" s="1"/>
  <c r="G16" i="1"/>
  <c r="G28" i="1" s="1"/>
  <c r="F16" i="1" l="1"/>
  <c r="H16" i="1" s="1"/>
</calcChain>
</file>

<file path=xl/sharedStrings.xml><?xml version="1.0" encoding="utf-8"?>
<sst xmlns="http://schemas.openxmlformats.org/spreadsheetml/2006/main" count="21" uniqueCount="18">
  <si>
    <t>Rennsli KM^3 á sólahrring</t>
  </si>
  <si>
    <t>Flatar mál hrauns</t>
  </si>
  <si>
    <t>Dags.</t>
  </si>
  <si>
    <t>Heildar rúmál hrauns Km^3</t>
  </si>
  <si>
    <t>Reiknuð meðal þykkt hrauns km</t>
  </si>
  <si>
    <t>Rúmáls aukning Km^3</t>
  </si>
  <si>
    <t>Sigið</t>
  </si>
  <si>
    <t>Sig í öskju metrar</t>
  </si>
  <si>
    <t>Heildar Sig öskju Km^3</t>
  </si>
  <si>
    <t>Rúmáls minkun Km^3</t>
  </si>
  <si>
    <t>Delta   HH-BB</t>
  </si>
  <si>
    <t>Dagar frá last</t>
  </si>
  <si>
    <t xml:space="preserve"> þykking hrauns í  km / km^2</t>
  </si>
  <si>
    <t>Áætluð þykking hrauns í spá km</t>
  </si>
  <si>
    <t>Áætlað  daglegt sig í spá metrar</t>
  </si>
  <si>
    <t xml:space="preserve"> </t>
  </si>
  <si>
    <t>Líkan sem hermir  hraunflæði í Holuhraunu frá því það kom upp 29 Ágúst 2014. í líkaninu er gert ráð fyrir að hraunið þurfi að þykkna um 20 cm til að geta stækkað um 1 ferkílómetra en það er það sem þarf til að flatarmálið passi við rúmálstölurnar.  19. október er síðasta mælda staða.   Flatar og rúmálstölur  hrauns  í töflunni eru fengin  af vef Veðurstofunnar og þykktar útreikningarnir látnir passa inn í þann ramma.   Hermirinn gerir ráð fyrir jafnt þykknandi hrauni,  fyrir hvern  1km^2 sem hraunið stækkar.  Hægt er að breyta gulu breytunum  til að spá fyrir um framhaldið.</t>
  </si>
  <si>
    <t>Líkan sem hermir sig öskjunnar.   Rúmálsbreytingar eru hafðar línulegar við sigið. Síðasta mælda staða er 19 október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</si>
</sst>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r.&quot;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16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" fontId="0" fillId="2" borderId="8" xfId="0" applyNumberFormat="1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2" borderId="6" xfId="0" applyFill="1" applyBorder="1" applyAlignment="1">
      <alignment horizontal="center"/>
    </xf>
    <xf numFmtId="16" fontId="0" fillId="3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2" borderId="8" xfId="0" applyFill="1" applyBorder="1"/>
    <xf numFmtId="0" fontId="0" fillId="0" borderId="11" xfId="0" applyBorder="1"/>
    <xf numFmtId="0" fontId="0" fillId="3" borderId="8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3"/>
          <c:tx>
            <c:strRef>
              <c:f>Sheet1!$G$5</c:f>
              <c:strCache>
                <c:ptCount val="1"/>
                <c:pt idx="0">
                  <c:v>Heildar rúmál hrauns Km^3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Sheet1!$B$6:$B$16</c:f>
              <c:numCache>
                <c:formatCode>d\-mmm</c:formatCode>
                <c:ptCount val="11"/>
                <c:pt idx="0">
                  <c:v>41867</c:v>
                </c:pt>
                <c:pt idx="1">
                  <c:v>41880</c:v>
                </c:pt>
                <c:pt idx="2">
                  <c:v>41883</c:v>
                </c:pt>
                <c:pt idx="3">
                  <c:v>41895</c:v>
                </c:pt>
                <c:pt idx="4">
                  <c:v>41902</c:v>
                </c:pt>
                <c:pt idx="5">
                  <c:v>41908</c:v>
                </c:pt>
                <c:pt idx="6">
                  <c:v>41919</c:v>
                </c:pt>
                <c:pt idx="7">
                  <c:v>41922</c:v>
                </c:pt>
                <c:pt idx="8">
                  <c:v>41929</c:v>
                </c:pt>
                <c:pt idx="9">
                  <c:v>41931</c:v>
                </c:pt>
                <c:pt idx="10">
                  <c:v>41942</c:v>
                </c:pt>
              </c:numCache>
            </c:numRef>
          </c:cat>
          <c:val>
            <c:numRef>
              <c:f>Sheet1!$G$6:$G$16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3.1200000000000002E-2</c:v>
                </c:pt>
                <c:pt idx="3">
                  <c:v>0.29155000000000003</c:v>
                </c:pt>
                <c:pt idx="4">
                  <c:v>0.53280000000000005</c:v>
                </c:pt>
                <c:pt idx="5">
                  <c:v>0.70012800000000019</c:v>
                </c:pt>
                <c:pt idx="6">
                  <c:v>0.96120000000000017</c:v>
                </c:pt>
                <c:pt idx="7">
                  <c:v>1.0139144800000002</c:v>
                </c:pt>
                <c:pt idx="8">
                  <c:v>1.0753088000000002</c:v>
                </c:pt>
                <c:pt idx="9">
                  <c:v>1.1207648000000003</c:v>
                </c:pt>
                <c:pt idx="10">
                  <c:v>1.3708020000000003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21552"/>
        <c:axId val="1407657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Sheet1!$D$5</c15:sqref>
                        </c15:formulaRef>
                      </c:ext>
                    </c:extLst>
                    <c:strCache>
                      <c:ptCount val="1"/>
                      <c:pt idx="0">
                        <c:v>Flatar mál hrauns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Sheet1!$B$6:$B$16</c15:sqref>
                        </c15:formulaRef>
                      </c:ext>
                    </c:extLst>
                    <c:numCache>
                      <c:formatCode>d\-mmm</c:formatCode>
                      <c:ptCount val="11"/>
                      <c:pt idx="0">
                        <c:v>41867</c:v>
                      </c:pt>
                      <c:pt idx="1">
                        <c:v>41880</c:v>
                      </c:pt>
                      <c:pt idx="2">
                        <c:v>41883</c:v>
                      </c:pt>
                      <c:pt idx="3">
                        <c:v>41895</c:v>
                      </c:pt>
                      <c:pt idx="4">
                        <c:v>41902</c:v>
                      </c:pt>
                      <c:pt idx="5">
                        <c:v>41908</c:v>
                      </c:pt>
                      <c:pt idx="6">
                        <c:v>41919</c:v>
                      </c:pt>
                      <c:pt idx="7">
                        <c:v>41922</c:v>
                      </c:pt>
                      <c:pt idx="8">
                        <c:v>41929</c:v>
                      </c:pt>
                      <c:pt idx="9">
                        <c:v>41931</c:v>
                      </c:pt>
                      <c:pt idx="10">
                        <c:v>41942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Sheet1!$D$7:$D$16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4</c:v>
                      </c:pt>
                      <c:pt idx="2">
                        <c:v>24.5</c:v>
                      </c:pt>
                      <c:pt idx="3">
                        <c:v>37</c:v>
                      </c:pt>
                      <c:pt idx="4">
                        <c:v>44.2</c:v>
                      </c:pt>
                      <c:pt idx="5">
                        <c:v>54</c:v>
                      </c:pt>
                      <c:pt idx="6">
                        <c:v>55.82</c:v>
                      </c:pt>
                      <c:pt idx="7">
                        <c:v>59.2</c:v>
                      </c:pt>
                      <c:pt idx="8">
                        <c:v>60.7</c:v>
                      </c:pt>
                      <c:pt idx="9" formatCode="0.00">
                        <c:v>70.5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Sheet1!$E$5</c15:sqref>
                        </c15:formulaRef>
                      </c:ext>
                    </c:extLst>
                    <c:strCache>
                      <c:ptCount val="1"/>
                      <c:pt idx="0">
                        <c:v>Reiknuð meðal þykkt hrauns km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Sheet1!$B$6:$B$16</c15:sqref>
                        </c15:formulaRef>
                      </c:ext>
                    </c:extLst>
                    <c:numCache>
                      <c:formatCode>d\-mmm</c:formatCode>
                      <c:ptCount val="11"/>
                      <c:pt idx="0">
                        <c:v>41867</c:v>
                      </c:pt>
                      <c:pt idx="1">
                        <c:v>41880</c:v>
                      </c:pt>
                      <c:pt idx="2">
                        <c:v>41883</c:v>
                      </c:pt>
                      <c:pt idx="3">
                        <c:v>41895</c:v>
                      </c:pt>
                      <c:pt idx="4">
                        <c:v>41902</c:v>
                      </c:pt>
                      <c:pt idx="5">
                        <c:v>41908</c:v>
                      </c:pt>
                      <c:pt idx="6">
                        <c:v>41919</c:v>
                      </c:pt>
                      <c:pt idx="7">
                        <c:v>41922</c:v>
                      </c:pt>
                      <c:pt idx="8">
                        <c:v>41929</c:v>
                      </c:pt>
                      <c:pt idx="9">
                        <c:v>41931</c:v>
                      </c:pt>
                      <c:pt idx="10">
                        <c:v>41942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Sheet1!$E$7:$E$16</c15:sqref>
                        </c15:formulaRef>
                      </c:ext>
                    </c:extLst>
                    <c:numCache>
                      <c:formatCode>0.0000</c:formatCode>
                      <c:ptCount val="10"/>
                      <c:pt idx="0">
                        <c:v>7.0000000000000001E-3</c:v>
                      </c:pt>
                      <c:pt idx="1">
                        <c:v>7.8000000000000005E-3</c:v>
                      </c:pt>
                      <c:pt idx="2">
                        <c:v>1.1900000000000001E-2</c:v>
                      </c:pt>
                      <c:pt idx="3">
                        <c:v>1.4400000000000001E-2</c:v>
                      </c:pt>
                      <c:pt idx="4">
                        <c:v>1.5840000000000003E-2</c:v>
                      </c:pt>
                      <c:pt idx="5">
                        <c:v>1.7800000000000003E-2</c:v>
                      </c:pt>
                      <c:pt idx="6">
                        <c:v>1.8164000000000003E-2</c:v>
                      </c:pt>
                      <c:pt idx="7">
                        <c:v>1.8164000000000003E-2</c:v>
                      </c:pt>
                      <c:pt idx="8">
                        <c:v>1.8464000000000005E-2</c:v>
                      </c:pt>
                      <c:pt idx="9">
                        <c:v>1.9444000000000003E-2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Sheet1!$F$5</c15:sqref>
                        </c15:formulaRef>
                      </c:ext>
                    </c:extLst>
                    <c:strCache>
                      <c:ptCount val="1"/>
                      <c:pt idx="0">
                        <c:v>Rúmáls aukning Km^3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Sheet1!$B$6:$B$16</c15:sqref>
                        </c15:formulaRef>
                      </c:ext>
                    </c:extLst>
                    <c:numCache>
                      <c:formatCode>d\-mmm</c:formatCode>
                      <c:ptCount val="11"/>
                      <c:pt idx="0">
                        <c:v>41867</c:v>
                      </c:pt>
                      <c:pt idx="1">
                        <c:v>41880</c:v>
                      </c:pt>
                      <c:pt idx="2">
                        <c:v>41883</c:v>
                      </c:pt>
                      <c:pt idx="3">
                        <c:v>41895</c:v>
                      </c:pt>
                      <c:pt idx="4">
                        <c:v>41902</c:v>
                      </c:pt>
                      <c:pt idx="5">
                        <c:v>41908</c:v>
                      </c:pt>
                      <c:pt idx="6">
                        <c:v>41919</c:v>
                      </c:pt>
                      <c:pt idx="7">
                        <c:v>41922</c:v>
                      </c:pt>
                      <c:pt idx="8">
                        <c:v>41929</c:v>
                      </c:pt>
                      <c:pt idx="9">
                        <c:v>41931</c:v>
                      </c:pt>
                      <c:pt idx="10">
                        <c:v>41942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Sheet1!$F$7:$F$16</c15:sqref>
                        </c15:formulaRef>
                      </c:ext>
                    </c:extLst>
                    <c:numCache>
                      <c:formatCode>0.000</c:formatCode>
                      <c:ptCount val="10"/>
                      <c:pt idx="1">
                        <c:v>3.1200000000000002E-2</c:v>
                      </c:pt>
                      <c:pt idx="2">
                        <c:v>0.26035000000000003</c:v>
                      </c:pt>
                      <c:pt idx="3">
                        <c:v>0.24125000000000002</c:v>
                      </c:pt>
                      <c:pt idx="4">
                        <c:v>0.16732800000000014</c:v>
                      </c:pt>
                      <c:pt idx="5">
                        <c:v>0.26107199999999997</c:v>
                      </c:pt>
                      <c:pt idx="6">
                        <c:v>5.2714480000000008E-2</c:v>
                      </c:pt>
                      <c:pt idx="7">
                        <c:v>6.1394320000000002E-2</c:v>
                      </c:pt>
                      <c:pt idx="8">
                        <c:v>4.5456000000000163E-2</c:v>
                      </c:pt>
                      <c:pt idx="9">
                        <c:v>0.25003719999999996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4"/>
          <c:tx>
            <c:strRef>
              <c:f>Sheet1!$H$5</c:f>
              <c:strCache>
                <c:ptCount val="1"/>
                <c:pt idx="0">
                  <c:v>Rennsli KM^3 á sólahrring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trendline>
            <c:name>Spá</c:nam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Sheet1!$B$6:$B$16</c:f>
              <c:numCache>
                <c:formatCode>d\-mmm</c:formatCode>
                <c:ptCount val="11"/>
                <c:pt idx="0">
                  <c:v>41867</c:v>
                </c:pt>
                <c:pt idx="1">
                  <c:v>41880</c:v>
                </c:pt>
                <c:pt idx="2">
                  <c:v>41883</c:v>
                </c:pt>
                <c:pt idx="3">
                  <c:v>41895</c:v>
                </c:pt>
                <c:pt idx="4">
                  <c:v>41902</c:v>
                </c:pt>
                <c:pt idx="5">
                  <c:v>41908</c:v>
                </c:pt>
                <c:pt idx="6">
                  <c:v>41919</c:v>
                </c:pt>
                <c:pt idx="7">
                  <c:v>41922</c:v>
                </c:pt>
                <c:pt idx="8">
                  <c:v>41929</c:v>
                </c:pt>
                <c:pt idx="9">
                  <c:v>41931</c:v>
                </c:pt>
                <c:pt idx="10">
                  <c:v>41942</c:v>
                </c:pt>
              </c:numCache>
            </c:numRef>
          </c:cat>
          <c:val>
            <c:numRef>
              <c:f>Sheet1!$H$6:$H$16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1.0400000000000001E-2</c:v>
                </c:pt>
                <c:pt idx="3">
                  <c:v>2.1695833333333334E-2</c:v>
                </c:pt>
                <c:pt idx="4">
                  <c:v>3.4464285714285718E-2</c:v>
                </c:pt>
                <c:pt idx="5">
                  <c:v>2.7888000000000024E-2</c:v>
                </c:pt>
                <c:pt idx="6">
                  <c:v>2.3733818181818179E-2</c:v>
                </c:pt>
                <c:pt idx="7">
                  <c:v>1.7571493333333337E-2</c:v>
                </c:pt>
                <c:pt idx="8">
                  <c:v>8.7706171428571424E-3</c:v>
                </c:pt>
                <c:pt idx="9">
                  <c:v>2.2728000000000081E-2</c:v>
                </c:pt>
                <c:pt idx="10">
                  <c:v>2.2730654545454542E-2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66848"/>
        <c:axId val="140766288"/>
      </c:lineChart>
      <c:dateAx>
        <c:axId val="13862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0765728"/>
        <c:crosses val="autoZero"/>
        <c:auto val="1"/>
        <c:lblOffset val="100"/>
        <c:baseTimeUnit val="days"/>
      </c:dateAx>
      <c:valAx>
        <c:axId val="1407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38621552"/>
        <c:crosses val="autoZero"/>
        <c:crossBetween val="between"/>
      </c:valAx>
      <c:valAx>
        <c:axId val="140766288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0766848"/>
        <c:crosses val="max"/>
        <c:crossBetween val="between"/>
      </c:valAx>
      <c:dateAx>
        <c:axId val="1407668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0766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Sheet1!$E$21</c:f>
              <c:strCache>
                <c:ptCount val="1"/>
                <c:pt idx="0">
                  <c:v>Heildar Sig öskju Km^3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Sheet1!$B$22:$B$28</c:f>
              <c:numCache>
                <c:formatCode>d\-mmm</c:formatCode>
                <c:ptCount val="7"/>
                <c:pt idx="0">
                  <c:v>41867</c:v>
                </c:pt>
                <c:pt idx="1">
                  <c:v>41894</c:v>
                </c:pt>
                <c:pt idx="2">
                  <c:v>41905</c:v>
                </c:pt>
                <c:pt idx="3">
                  <c:v>41917</c:v>
                </c:pt>
                <c:pt idx="4">
                  <c:v>41928</c:v>
                </c:pt>
                <c:pt idx="5">
                  <c:v>41931</c:v>
                </c:pt>
                <c:pt idx="6">
                  <c:v>41942</c:v>
                </c:pt>
              </c:numCache>
            </c:numRef>
          </c:cat>
          <c:val>
            <c:numRef>
              <c:f>Sheet1!$E$22:$E$28</c:f>
              <c:numCache>
                <c:formatCode>0.000</c:formatCode>
                <c:ptCount val="7"/>
                <c:pt idx="0">
                  <c:v>0</c:v>
                </c:pt>
                <c:pt idx="1">
                  <c:v>0.44999999999999996</c:v>
                </c:pt>
                <c:pt idx="2">
                  <c:v>0.6</c:v>
                </c:pt>
                <c:pt idx="3">
                  <c:v>0.75</c:v>
                </c:pt>
                <c:pt idx="4">
                  <c:v>0.87</c:v>
                </c:pt>
                <c:pt idx="5">
                  <c:v>0.9</c:v>
                </c:pt>
                <c:pt idx="6">
                  <c:v>0.97499999999999998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78032"/>
        <c:axId val="1420785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Sheet1!$C$20:$C$21</c15:sqref>
                        </c15:formulaRef>
                      </c:ext>
                    </c:extLst>
                    <c:strCache>
                      <c:ptCount val="2"/>
                      <c:pt idx="1">
                        <c:v>Dagar frá last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Sheet1!$B$22:$B$28</c15:sqref>
                        </c15:formulaRef>
                      </c:ext>
                    </c:extLst>
                    <c:numCache>
                      <c:formatCode>d\-mmm</c:formatCode>
                      <c:ptCount val="7"/>
                      <c:pt idx="0">
                        <c:v>41867</c:v>
                      </c:pt>
                      <c:pt idx="1">
                        <c:v>41894</c:v>
                      </c:pt>
                      <c:pt idx="2">
                        <c:v>41905</c:v>
                      </c:pt>
                      <c:pt idx="3">
                        <c:v>41917</c:v>
                      </c:pt>
                      <c:pt idx="4">
                        <c:v>41928</c:v>
                      </c:pt>
                      <c:pt idx="5">
                        <c:v>41931</c:v>
                      </c:pt>
                      <c:pt idx="6">
                        <c:v>41942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Sheet1!$C$22:$C$28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1">
                        <c:v>27</c:v>
                      </c:pt>
                      <c:pt idx="2">
                        <c:v>11</c:v>
                      </c:pt>
                      <c:pt idx="3">
                        <c:v>12</c:v>
                      </c:pt>
                      <c:pt idx="4">
                        <c:v>11</c:v>
                      </c:pt>
                      <c:pt idx="5">
                        <c:v>3</c:v>
                      </c:pt>
                      <c:pt idx="6">
                        <c:v>14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Sheet1!$F$20:$F$21</c15:sqref>
                        </c15:formulaRef>
                      </c:ext>
                    </c:extLst>
                    <c:strCache>
                      <c:ptCount val="2"/>
                      <c:pt idx="0">
                        <c:v>Áætlað  daglegt sig í spá metrar</c:v>
                      </c:pt>
                      <c:pt idx="1">
                        <c:v>Rúmáls minkun Km^3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Sheet1!$B$22:$B$28</c15:sqref>
                        </c15:formulaRef>
                      </c:ext>
                    </c:extLst>
                    <c:numCache>
                      <c:formatCode>d\-mmm</c:formatCode>
                      <c:ptCount val="7"/>
                      <c:pt idx="0">
                        <c:v>41867</c:v>
                      </c:pt>
                      <c:pt idx="1">
                        <c:v>41894</c:v>
                      </c:pt>
                      <c:pt idx="2">
                        <c:v>41905</c:v>
                      </c:pt>
                      <c:pt idx="3">
                        <c:v>41917</c:v>
                      </c:pt>
                      <c:pt idx="4">
                        <c:v>41928</c:v>
                      </c:pt>
                      <c:pt idx="5">
                        <c:v>41931</c:v>
                      </c:pt>
                      <c:pt idx="6">
                        <c:v>41942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Sheet1!$F$22:$F$28</c15:sqref>
                        </c15:formulaRef>
                      </c:ext>
                    </c:extLst>
                    <c:numCache>
                      <c:formatCode>0.000</c:formatCode>
                      <c:ptCount val="7"/>
                      <c:pt idx="1">
                        <c:v>0.44999999999999996</c:v>
                      </c:pt>
                      <c:pt idx="2">
                        <c:v>0.15000000000000002</c:v>
                      </c:pt>
                      <c:pt idx="3">
                        <c:v>0.15000000000000002</c:v>
                      </c:pt>
                      <c:pt idx="4">
                        <c:v>0.12</c:v>
                      </c:pt>
                      <c:pt idx="5">
                        <c:v>3.0000000000000027E-2</c:v>
                      </c:pt>
                      <c:pt idx="6">
                        <c:v>0.10499999999999998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Sheet1!$G$20:$G$21</c15:sqref>
                        </c15:formulaRef>
                      </c:ext>
                    </c:extLst>
                    <c:strCache>
                      <c:ptCount val="2"/>
                      <c:pt idx="0">
                        <c:v>Áætlað  daglegt sig í spá metrar</c:v>
                      </c:pt>
                      <c:pt idx="1">
                        <c:v>Delta   HH-BB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Sheet1!$B$22:$B$28</c15:sqref>
                        </c15:formulaRef>
                      </c:ext>
                    </c:extLst>
                    <c:numCache>
                      <c:formatCode>d\-mmm</c:formatCode>
                      <c:ptCount val="7"/>
                      <c:pt idx="0">
                        <c:v>41867</c:v>
                      </c:pt>
                      <c:pt idx="1">
                        <c:v>41894</c:v>
                      </c:pt>
                      <c:pt idx="2">
                        <c:v>41905</c:v>
                      </c:pt>
                      <c:pt idx="3">
                        <c:v>41917</c:v>
                      </c:pt>
                      <c:pt idx="4">
                        <c:v>41928</c:v>
                      </c:pt>
                      <c:pt idx="5">
                        <c:v>41931</c:v>
                      </c:pt>
                      <c:pt idx="6">
                        <c:v>41942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Sheet1!$G$22:$G$28</c15:sqref>
                        </c15:formulaRef>
                      </c:ext>
                    </c:extLst>
                    <c:numCache>
                      <c:formatCode>0.000</c:formatCode>
                      <c:ptCount val="7"/>
                      <c:pt idx="6">
                        <c:v>0.39580200000000032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4"/>
          <c:tx>
            <c:strRef>
              <c:f>Sheet1!$H$21</c:f>
              <c:strCache>
                <c:ptCount val="1"/>
                <c:pt idx="0">
                  <c:v>Rennsli KM^3 á sólahrring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Sheet1!$B$22:$B$28</c:f>
              <c:numCache>
                <c:formatCode>d\-mmm</c:formatCode>
                <c:ptCount val="7"/>
                <c:pt idx="0">
                  <c:v>41867</c:v>
                </c:pt>
                <c:pt idx="1">
                  <c:v>41894</c:v>
                </c:pt>
                <c:pt idx="2">
                  <c:v>41905</c:v>
                </c:pt>
                <c:pt idx="3">
                  <c:v>41917</c:v>
                </c:pt>
                <c:pt idx="4">
                  <c:v>41928</c:v>
                </c:pt>
                <c:pt idx="5">
                  <c:v>41931</c:v>
                </c:pt>
                <c:pt idx="6">
                  <c:v>41942</c:v>
                </c:pt>
              </c:numCache>
            </c:numRef>
          </c:cat>
          <c:val>
            <c:numRef>
              <c:f>Sheet1!$H$22:$H$28</c:f>
              <c:numCache>
                <c:formatCode>0.000</c:formatCode>
                <c:ptCount val="7"/>
                <c:pt idx="0">
                  <c:v>1.6666666666666666E-2</c:v>
                </c:pt>
                <c:pt idx="1">
                  <c:v>1.6666666666666666E-2</c:v>
                </c:pt>
                <c:pt idx="2">
                  <c:v>1.3636363636363639E-2</c:v>
                </c:pt>
                <c:pt idx="3">
                  <c:v>1.2500000000000002E-2</c:v>
                </c:pt>
                <c:pt idx="4">
                  <c:v>1.0909090909090908E-2</c:v>
                </c:pt>
                <c:pt idx="5">
                  <c:v>1.0000000000000009E-2</c:v>
                </c:pt>
                <c:pt idx="6">
                  <c:v>7.4999999999999989E-3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23088"/>
        <c:axId val="142079152"/>
      </c:lineChart>
      <c:dateAx>
        <c:axId val="142078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2078592"/>
        <c:crosses val="autoZero"/>
        <c:auto val="1"/>
        <c:lblOffset val="100"/>
        <c:baseTimeUnit val="days"/>
      </c:dateAx>
      <c:valAx>
        <c:axId val="14207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2078032"/>
        <c:crosses val="autoZero"/>
        <c:crossBetween val="between"/>
      </c:valAx>
      <c:valAx>
        <c:axId val="142079152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0823088"/>
        <c:crosses val="max"/>
        <c:crossBetween val="between"/>
      </c:valAx>
      <c:dateAx>
        <c:axId val="1408230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20791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66676</xdr:colOff>
      <xdr:row>1</xdr:row>
      <xdr:rowOff>1571624</xdr:rowOff>
    </xdr:from>
    <xdr:to>
      <xdr:col>17</xdr:col>
      <xdr:colOff>381000</xdr:colOff>
      <xdr:row>16</xdr:row>
      <xdr:rowOff>4762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17</xdr:row>
      <xdr:rowOff>19050</xdr:rowOff>
    </xdr:from>
    <xdr:to>
      <xdr:col>17</xdr:col>
      <xdr:colOff>342900</xdr:colOff>
      <xdr:row>28</xdr:row>
      <xdr:rowOff>119062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142875</xdr:colOff>
      <xdr:row>4</xdr:row>
      <xdr:rowOff>342900</xdr:rowOff>
    </xdr:from>
    <xdr:to>
      <xdr:col>10</xdr:col>
      <xdr:colOff>190500</xdr:colOff>
      <xdr:row>25</xdr:row>
      <xdr:rowOff>152400</xdr:rowOff>
    </xdr:to>
    <xdr:cxnSp macro="">
      <xdr:nvCxnSpPr>
        <xdr:cNvPr id="6" name="Straight Connector 5"/>
        <xdr:cNvCxnSpPr/>
      </xdr:nvCxnSpPr>
      <xdr:spPr>
        <a:xfrm flipH="1">
          <a:off x="6219825" y="2543175"/>
          <a:ext cx="47625" cy="461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129199</xdr:colOff>
      <xdr:row>22</xdr:row>
      <xdr:rowOff>180975</xdr:rowOff>
    </xdr:from>
    <xdr:ext cx="3298018" cy="436786"/>
    <xdr:sp macro="" textlink="">
      <xdr:nvSpPr>
        <xdr:cNvPr id="8" name="TextBox 7"/>
        <xdr:cNvSpPr txBox="1"/>
      </xdr:nvSpPr>
      <xdr:spPr>
        <a:xfrm>
          <a:off x="6815749" y="6610350"/>
          <a:ext cx="329801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is-IS" sz="1100"/>
            <a:t>Sgið</a:t>
          </a:r>
          <a:r>
            <a:rPr lang="is-IS" sz="1100" baseline="0"/>
            <a:t> er 0,2 km^3 þegar gosið hefst. Gliðnun, efnið sem</a:t>
          </a:r>
        </a:p>
        <a:p>
          <a:pPr algn="ctr"/>
          <a:r>
            <a:rPr lang="is-IS" sz="1100" baseline="0"/>
            <a:t>vantar í kvikurgganginn er metin meira en 0,5 km^3</a:t>
          </a:r>
          <a:endParaRPr lang="is-IS" sz="1100"/>
        </a:p>
      </xdr:txBody>
    </xdr:sp>
    <xdr:clientData/>
  </xdr:oneCellAnchor>
  <xdr:twoCellAnchor>
    <xdr:from>
      <xdr:col>10</xdr:col>
      <xdr:colOff>180975</xdr:colOff>
      <xdr:row>24</xdr:row>
      <xdr:rowOff>0</xdr:rowOff>
    </xdr:from>
    <xdr:to>
      <xdr:col>11</xdr:col>
      <xdr:colOff>247650</xdr:colOff>
      <xdr:row>24</xdr:row>
      <xdr:rowOff>76200</xdr:rowOff>
    </xdr:to>
    <xdr:cxnSp macro="">
      <xdr:nvCxnSpPr>
        <xdr:cNvPr id="10" name="Straight Arrow Connector 9"/>
        <xdr:cNvCxnSpPr/>
      </xdr:nvCxnSpPr>
      <xdr:spPr>
        <a:xfrm flipH="1" flipV="1">
          <a:off x="6257925" y="6810375"/>
          <a:ext cx="676275" cy="76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457102</xdr:colOff>
      <xdr:row>1</xdr:row>
      <xdr:rowOff>314325</xdr:rowOff>
    </xdr:from>
    <xdr:ext cx="184730" cy="264560"/>
    <xdr:sp macro="" textlink="">
      <xdr:nvSpPr>
        <xdr:cNvPr id="15" name="TextBox 14"/>
        <xdr:cNvSpPr txBox="1"/>
      </xdr:nvSpPr>
      <xdr:spPr>
        <a:xfrm>
          <a:off x="7753252" y="50482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is-I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8"/>
  <sheetViews>
    <sheetView showGridLines="0" tabSelected="1" zoomScaleNormal="100" workbookViewId="0">
      <selection activeCell="E14" sqref="E14"/>
    </sheetView>
  </sheetViews>
  <sheetFormatPr defaultRowHeight="15" x14ac:dyDescent="0.25"/>
  <cols>
    <col min="1" max="1" width="7" customWidth="1"/>
    <col min="2" max="2" width="10.7109375" customWidth="1"/>
    <col min="3" max="3" width="5.85546875" customWidth="1"/>
    <col min="4" max="4" width="8.140625" customWidth="1"/>
    <col min="5" max="5" width="10.28515625" bestFit="1" customWidth="1"/>
    <col min="6" max="6" width="10.28515625" customWidth="1"/>
    <col min="7" max="7" width="10" bestFit="1" customWidth="1"/>
    <col min="8" max="8" width="10.5703125" customWidth="1"/>
  </cols>
  <sheetData>
    <row r="2" spans="2:17" ht="75" customHeight="1" thickBot="1" x14ac:dyDescent="0.3">
      <c r="B2" s="31" t="s">
        <v>16</v>
      </c>
      <c r="C2" s="31"/>
      <c r="D2" s="31"/>
      <c r="E2" s="31"/>
      <c r="F2" s="31"/>
      <c r="G2" s="31"/>
      <c r="H2" s="31"/>
      <c r="I2" s="32"/>
      <c r="J2" s="32"/>
      <c r="K2" s="32"/>
      <c r="L2" s="32"/>
      <c r="M2" s="32"/>
      <c r="N2" s="32"/>
      <c r="O2" s="32"/>
      <c r="P2" s="32"/>
      <c r="Q2" s="32"/>
    </row>
    <row r="3" spans="2:17" ht="15" customHeight="1" thickBot="1" x14ac:dyDescent="0.3">
      <c r="B3" s="17"/>
      <c r="C3" s="17"/>
      <c r="D3" s="17"/>
      <c r="E3" s="25" t="s">
        <v>12</v>
      </c>
      <c r="F3" s="26"/>
      <c r="G3" s="26"/>
      <c r="H3" s="29">
        <v>2.0000000000000001E-4</v>
      </c>
    </row>
    <row r="4" spans="2:17" ht="15.75" thickBot="1" x14ac:dyDescent="0.3">
      <c r="E4" s="25" t="s">
        <v>13</v>
      </c>
      <c r="F4" s="26"/>
      <c r="G4" s="26"/>
      <c r="H4" s="27">
        <v>1E-4</v>
      </c>
    </row>
    <row r="5" spans="2:17" ht="60" x14ac:dyDescent="0.25">
      <c r="B5" s="7" t="s">
        <v>2</v>
      </c>
      <c r="C5" s="2" t="s">
        <v>11</v>
      </c>
      <c r="D5" s="2" t="s">
        <v>1</v>
      </c>
      <c r="E5" s="2" t="s">
        <v>4</v>
      </c>
      <c r="F5" s="2" t="s">
        <v>5</v>
      </c>
      <c r="G5" s="2" t="s">
        <v>3</v>
      </c>
      <c r="H5" s="3" t="s">
        <v>0</v>
      </c>
      <c r="I5" s="1"/>
    </row>
    <row r="6" spans="2:17" x14ac:dyDescent="0.25">
      <c r="B6" s="8">
        <v>41867</v>
      </c>
      <c r="C6" s="9"/>
      <c r="D6" s="4">
        <v>0</v>
      </c>
      <c r="E6" s="11">
        <v>0</v>
      </c>
      <c r="F6" s="4"/>
      <c r="G6" s="5">
        <f t="shared" ref="G6" si="0">E6*D6</f>
        <v>0</v>
      </c>
      <c r="H6" s="6">
        <f>G6/14</f>
        <v>0</v>
      </c>
    </row>
    <row r="7" spans="2:17" x14ac:dyDescent="0.25">
      <c r="B7" s="8">
        <v>41880</v>
      </c>
      <c r="C7" s="9"/>
      <c r="D7" s="4">
        <v>0</v>
      </c>
      <c r="E7" s="11">
        <v>7.0000000000000001E-3</v>
      </c>
      <c r="F7" s="4"/>
      <c r="G7" s="5">
        <f t="shared" ref="G7:G12" si="1">E7*D7</f>
        <v>0</v>
      </c>
      <c r="H7" s="6">
        <f>G7/14</f>
        <v>0</v>
      </c>
    </row>
    <row r="8" spans="2:17" x14ac:dyDescent="0.25">
      <c r="B8" s="8">
        <v>41883</v>
      </c>
      <c r="C8" s="9">
        <f t="shared" ref="C8:C12" si="2">B8-B7</f>
        <v>3</v>
      </c>
      <c r="D8" s="4">
        <v>4</v>
      </c>
      <c r="E8" s="11">
        <f>E7+((D8-D7)*H3)</f>
        <v>7.8000000000000005E-3</v>
      </c>
      <c r="F8" s="5">
        <f>G8-G7</f>
        <v>3.1200000000000002E-2</v>
      </c>
      <c r="G8" s="5">
        <f t="shared" si="1"/>
        <v>3.1200000000000002E-2</v>
      </c>
      <c r="H8" s="6">
        <f>F8/C8</f>
        <v>1.0400000000000001E-2</v>
      </c>
    </row>
    <row r="9" spans="2:17" x14ac:dyDescent="0.25">
      <c r="B9" s="8">
        <v>41895</v>
      </c>
      <c r="C9" s="9">
        <f t="shared" si="2"/>
        <v>12</v>
      </c>
      <c r="D9" s="4">
        <v>24.5</v>
      </c>
      <c r="E9" s="11">
        <f>E8+((D9-D8)*H3)</f>
        <v>1.1900000000000001E-2</v>
      </c>
      <c r="F9" s="5">
        <f t="shared" ref="F9:F12" si="3">G9-G8</f>
        <v>0.26035000000000003</v>
      </c>
      <c r="G9" s="5">
        <f t="shared" si="1"/>
        <v>0.29155000000000003</v>
      </c>
      <c r="H9" s="6">
        <f t="shared" ref="H9:H12" si="4">F9/C9</f>
        <v>2.1695833333333334E-2</v>
      </c>
    </row>
    <row r="10" spans="2:17" x14ac:dyDescent="0.25">
      <c r="B10" s="8">
        <v>41902</v>
      </c>
      <c r="C10" s="9">
        <f t="shared" si="2"/>
        <v>7</v>
      </c>
      <c r="D10" s="4">
        <v>37</v>
      </c>
      <c r="E10" s="11">
        <f>E9+((D10-D9)*H3)</f>
        <v>1.4400000000000001E-2</v>
      </c>
      <c r="F10" s="5">
        <f t="shared" si="3"/>
        <v>0.24125000000000002</v>
      </c>
      <c r="G10" s="5">
        <f t="shared" si="1"/>
        <v>0.53280000000000005</v>
      </c>
      <c r="H10" s="6">
        <f t="shared" si="4"/>
        <v>3.4464285714285718E-2</v>
      </c>
    </row>
    <row r="11" spans="2:17" x14ac:dyDescent="0.25">
      <c r="B11" s="8">
        <v>41908</v>
      </c>
      <c r="C11" s="9">
        <f t="shared" si="2"/>
        <v>6</v>
      </c>
      <c r="D11" s="4">
        <v>44.2</v>
      </c>
      <c r="E11" s="11">
        <f>E10+((D11-D10)*H3)</f>
        <v>1.5840000000000003E-2</v>
      </c>
      <c r="F11" s="5">
        <f t="shared" si="3"/>
        <v>0.16732800000000014</v>
      </c>
      <c r="G11" s="5">
        <f t="shared" si="1"/>
        <v>0.70012800000000019</v>
      </c>
      <c r="H11" s="6">
        <f t="shared" si="4"/>
        <v>2.7888000000000024E-2</v>
      </c>
    </row>
    <row r="12" spans="2:17" x14ac:dyDescent="0.25">
      <c r="B12" s="8">
        <v>41919</v>
      </c>
      <c r="C12" s="9">
        <f t="shared" si="2"/>
        <v>11</v>
      </c>
      <c r="D12" s="4">
        <v>54</v>
      </c>
      <c r="E12" s="11">
        <f>E11+((D12-D11)*H3)</f>
        <v>1.7800000000000003E-2</v>
      </c>
      <c r="F12" s="5">
        <f t="shared" si="3"/>
        <v>0.26107199999999997</v>
      </c>
      <c r="G12" s="5">
        <f t="shared" si="1"/>
        <v>0.96120000000000017</v>
      </c>
      <c r="H12" s="6">
        <f t="shared" si="4"/>
        <v>2.3733818181818179E-2</v>
      </c>
    </row>
    <row r="13" spans="2:17" x14ac:dyDescent="0.25">
      <c r="B13" s="8">
        <v>41922</v>
      </c>
      <c r="C13" s="9">
        <f t="shared" ref="C13" si="5">B13-B12</f>
        <v>3</v>
      </c>
      <c r="D13" s="4">
        <v>55.82</v>
      </c>
      <c r="E13" s="11">
        <f>E12+((D13-D12)*H3)</f>
        <v>1.8164000000000003E-2</v>
      </c>
      <c r="F13" s="5">
        <f t="shared" ref="F13" si="6">G13-G12</f>
        <v>5.2714480000000008E-2</v>
      </c>
      <c r="G13" s="5">
        <f t="shared" ref="G13:G14" si="7">E13*D13</f>
        <v>1.0139144800000002</v>
      </c>
      <c r="H13" s="6">
        <f t="shared" ref="H13:H14" si="8">F13/C13</f>
        <v>1.7571493333333337E-2</v>
      </c>
    </row>
    <row r="14" spans="2:17" x14ac:dyDescent="0.25">
      <c r="B14" s="8">
        <v>41929</v>
      </c>
      <c r="C14" s="9">
        <f>B14-B13</f>
        <v>7</v>
      </c>
      <c r="D14" s="4">
        <v>59.2</v>
      </c>
      <c r="E14" s="11">
        <f>E13+((D14-D13)*H2)</f>
        <v>1.8164000000000003E-2</v>
      </c>
      <c r="F14" s="5">
        <f>G14-G13</f>
        <v>6.1394320000000002E-2</v>
      </c>
      <c r="G14" s="5">
        <f t="shared" si="7"/>
        <v>1.0753088000000002</v>
      </c>
      <c r="H14" s="6">
        <f t="shared" si="8"/>
        <v>8.7706171428571424E-3</v>
      </c>
    </row>
    <row r="15" spans="2:17" ht="15.75" thickBot="1" x14ac:dyDescent="0.3">
      <c r="B15" s="8">
        <v>41931</v>
      </c>
      <c r="C15" s="9">
        <f>B15-B14</f>
        <v>2</v>
      </c>
      <c r="D15" s="4">
        <v>60.7</v>
      </c>
      <c r="E15" s="11">
        <f>E14+((D15-D14)*H3)</f>
        <v>1.8464000000000005E-2</v>
      </c>
      <c r="F15" s="5">
        <f>G15-G14</f>
        <v>4.5456000000000163E-2</v>
      </c>
      <c r="G15" s="5">
        <f t="shared" ref="G15" si="9">E15*D15</f>
        <v>1.1207648000000003</v>
      </c>
      <c r="H15" s="6">
        <f t="shared" ref="H15" si="10">F15/C15</f>
        <v>2.2728000000000081E-2</v>
      </c>
    </row>
    <row r="16" spans="2:17" ht="15.75" thickBot="1" x14ac:dyDescent="0.3">
      <c r="B16" s="12">
        <v>41942</v>
      </c>
      <c r="C16" s="10">
        <f>B16-B15</f>
        <v>11</v>
      </c>
      <c r="D16" s="16">
        <f>D15+((D12-D11)/(B12-B11)*C16)</f>
        <v>70.5</v>
      </c>
      <c r="E16" s="13">
        <f>E15+((D16-D15)*H4)</f>
        <v>1.9444000000000003E-2</v>
      </c>
      <c r="F16" s="14">
        <f>G16-G15</f>
        <v>0.25003719999999996</v>
      </c>
      <c r="G16" s="14">
        <f t="shared" ref="G16" si="11">E16*D16</f>
        <v>1.3708020000000003</v>
      </c>
      <c r="H16" s="15">
        <f t="shared" ref="H16" si="12">F16/C16</f>
        <v>2.2730654545454542E-2</v>
      </c>
    </row>
    <row r="17" spans="2:21" x14ac:dyDescent="0.25">
      <c r="B17" s="19"/>
      <c r="C17" s="20"/>
      <c r="D17" s="21"/>
      <c r="E17" s="22"/>
      <c r="F17" s="23"/>
      <c r="G17" s="23"/>
      <c r="H17" s="23"/>
    </row>
    <row r="18" spans="2:21" x14ac:dyDescent="0.25">
      <c r="B18" s="30" t="s">
        <v>17</v>
      </c>
      <c r="C18" s="30"/>
      <c r="D18" s="30"/>
      <c r="E18" s="30"/>
      <c r="F18" s="30"/>
      <c r="G18" s="30"/>
      <c r="H18" s="30"/>
    </row>
    <row r="19" spans="2:21" ht="15.75" thickBot="1" x14ac:dyDescent="0.3">
      <c r="B19" s="30"/>
      <c r="C19" s="30"/>
      <c r="D19" s="30"/>
      <c r="E19" s="30"/>
      <c r="F19" s="30"/>
      <c r="G19" s="30"/>
      <c r="H19" s="30"/>
      <c r="J19" t="s">
        <v>6</v>
      </c>
    </row>
    <row r="20" spans="2:21" ht="15.75" thickBot="1" x14ac:dyDescent="0.3">
      <c r="B20" s="24"/>
      <c r="C20" s="24"/>
      <c r="D20" s="24"/>
      <c r="E20" s="25" t="s">
        <v>14</v>
      </c>
      <c r="F20" s="26"/>
      <c r="G20" s="28"/>
      <c r="H20" s="27">
        <v>0.25</v>
      </c>
    </row>
    <row r="21" spans="2:21" ht="45" x14ac:dyDescent="0.25">
      <c r="B21" s="7" t="s">
        <v>2</v>
      </c>
      <c r="C21" s="2" t="s">
        <v>11</v>
      </c>
      <c r="D21" s="2" t="s">
        <v>7</v>
      </c>
      <c r="E21" s="2" t="s">
        <v>8</v>
      </c>
      <c r="F21" s="2" t="s">
        <v>9</v>
      </c>
      <c r="G21" s="2" t="s">
        <v>10</v>
      </c>
      <c r="H21" s="3" t="s">
        <v>0</v>
      </c>
      <c r="I21" s="1"/>
    </row>
    <row r="22" spans="2:21" x14ac:dyDescent="0.25">
      <c r="B22" s="8">
        <v>41867</v>
      </c>
      <c r="C22" s="9"/>
      <c r="D22" s="4">
        <v>0</v>
      </c>
      <c r="E22" s="5">
        <v>0</v>
      </c>
      <c r="F22" s="4"/>
      <c r="G22" s="4"/>
      <c r="H22" s="6">
        <f>H23</f>
        <v>1.6666666666666666E-2</v>
      </c>
    </row>
    <row r="23" spans="2:21" x14ac:dyDescent="0.25">
      <c r="B23" s="8">
        <v>41894</v>
      </c>
      <c r="C23" s="9">
        <f>B23-B22</f>
        <v>27</v>
      </c>
      <c r="D23" s="4">
        <v>15</v>
      </c>
      <c r="E23" s="5">
        <f>E22+((D23-D22)*0.03)</f>
        <v>0.44999999999999996</v>
      </c>
      <c r="F23" s="5">
        <f>E23-E22</f>
        <v>0.44999999999999996</v>
      </c>
      <c r="G23" s="5"/>
      <c r="H23" s="6">
        <f>F23/C23</f>
        <v>1.6666666666666666E-2</v>
      </c>
    </row>
    <row r="24" spans="2:21" x14ac:dyDescent="0.25">
      <c r="B24" s="8">
        <v>41905</v>
      </c>
      <c r="C24" s="9">
        <f>B24-B23</f>
        <v>11</v>
      </c>
      <c r="D24" s="4">
        <v>20</v>
      </c>
      <c r="E24" s="5">
        <f>E23+((D24-D23)*0.03)</f>
        <v>0.6</v>
      </c>
      <c r="F24" s="5">
        <f>E24-E23</f>
        <v>0.15000000000000002</v>
      </c>
      <c r="G24" s="5"/>
      <c r="H24" s="6">
        <f>F24/C24</f>
        <v>1.3636363636363639E-2</v>
      </c>
    </row>
    <row r="25" spans="2:21" x14ac:dyDescent="0.25">
      <c r="B25" s="8">
        <v>41917</v>
      </c>
      <c r="C25" s="9">
        <f>B25-B24</f>
        <v>12</v>
      </c>
      <c r="D25" s="4">
        <v>25</v>
      </c>
      <c r="E25" s="5">
        <f>E24+((D25-D24)*0.03)</f>
        <v>0.75</v>
      </c>
      <c r="F25" s="5">
        <f>E25-E24</f>
        <v>0.15000000000000002</v>
      </c>
      <c r="G25" s="5"/>
      <c r="H25" s="6">
        <f>F25/C25</f>
        <v>1.2500000000000002E-2</v>
      </c>
    </row>
    <row r="26" spans="2:21" x14ac:dyDescent="0.25">
      <c r="B26" s="8">
        <v>41928</v>
      </c>
      <c r="C26" s="9">
        <f>B26-B25</f>
        <v>11</v>
      </c>
      <c r="D26" s="4">
        <v>29</v>
      </c>
      <c r="E26" s="5">
        <f>E25+((D26-D25)*0.03)</f>
        <v>0.87</v>
      </c>
      <c r="F26" s="5">
        <f>E26-E25</f>
        <v>0.12</v>
      </c>
      <c r="G26" s="5"/>
      <c r="H26" s="6">
        <f>F26/C26</f>
        <v>1.0909090909090908E-2</v>
      </c>
    </row>
    <row r="27" spans="2:21" ht="15.75" thickBot="1" x14ac:dyDescent="0.3">
      <c r="B27" s="8">
        <v>41931</v>
      </c>
      <c r="C27" s="9">
        <f>B27-B26</f>
        <v>3</v>
      </c>
      <c r="D27" s="4">
        <v>30</v>
      </c>
      <c r="E27" s="5">
        <f>E26+((D27-D26)*0.03)</f>
        <v>0.9</v>
      </c>
      <c r="F27" s="5">
        <f>E27-E26</f>
        <v>3.0000000000000027E-2</v>
      </c>
      <c r="G27" s="5"/>
      <c r="H27" s="6">
        <f>F27/C27</f>
        <v>1.0000000000000009E-2</v>
      </c>
      <c r="U27" t="s">
        <v>15</v>
      </c>
    </row>
    <row r="28" spans="2:21" ht="15.75" thickBot="1" x14ac:dyDescent="0.3">
      <c r="B28" s="12">
        <f>B16</f>
        <v>41942</v>
      </c>
      <c r="C28" s="10">
        <f>B28-B26</f>
        <v>14</v>
      </c>
      <c r="D28" s="18">
        <f>C28*H20+D26</f>
        <v>32.5</v>
      </c>
      <c r="E28" s="14">
        <f>E26+((D28-D26)*0.03)</f>
        <v>0.97499999999999998</v>
      </c>
      <c r="F28" s="14">
        <f>E28-E26</f>
        <v>0.10499999999999998</v>
      </c>
      <c r="G28" s="14">
        <f>G16-E28</f>
        <v>0.39580200000000032</v>
      </c>
      <c r="H28" s="15">
        <f t="shared" ref="H28" si="13">F28/C28</f>
        <v>7.4999999999999989E-3</v>
      </c>
    </row>
  </sheetData>
  <mergeCells count="2">
    <mergeCell ref="B18:H19"/>
    <mergeCell ref="B2:Q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KingstonSSD</dc:creator>
  <cp:lastModifiedBy>KingstonSSD</cp:lastModifiedBy>
  <dcterms:created xsi:type="dcterms:W3CDTF">2014-10-13T09:44:30Z</dcterms:created>
  <dcterms:modified xsi:type="dcterms:W3CDTF">2014-10-20T11:11:03Z</dcterms:modified>
</cp:coreProperties>
</file>